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<sst xmlns="http://schemas.openxmlformats.org/spreadsheetml/2006/main" count="276" uniqueCount="240">
  <si>
    <t>放射線量換算表</t>
  </si>
  <si>
    <t>食べ物（野菜など）</t>
  </si>
  <si>
    <t>摂取換算</t>
  </si>
  <si>
    <t>一日あたり摂取 ml/g数</t>
  </si>
  <si>
    <t>要素|単位</t>
  </si>
  <si>
    <t>種</t>
  </si>
  <si>
    <t>半減期</t>
  </si>
  <si>
    <t>経口摂取（Sv/Bq）</t>
  </si>
  <si>
    <t>吸入摂取（Sv/Bq）</t>
  </si>
  <si>
    <t>H-3</t>
  </si>
  <si>
    <t>12.3年</t>
  </si>
  <si>
    <t>C-14</t>
  </si>
  <si>
    <t>5730年</t>
  </si>
  <si>
    <t>P-32</t>
  </si>
  <si>
    <t>14.3日</t>
  </si>
  <si>
    <t>K-40</t>
  </si>
  <si>
    <t>12.8億年</t>
  </si>
  <si>
    <t>Ca-45</t>
  </si>
  <si>
    <t>163日</t>
  </si>
  <si>
    <t>Cr-51</t>
  </si>
  <si>
    <t>27.7日</t>
  </si>
  <si>
    <t>Mn-54</t>
  </si>
  <si>
    <t>312日</t>
  </si>
  <si>
    <t>Fe-59</t>
  </si>
  <si>
    <t>44.5日</t>
  </si>
  <si>
    <t>Co-58</t>
  </si>
  <si>
    <t>70.8日</t>
  </si>
  <si>
    <t>Co-60</t>
  </si>
  <si>
    <t>5.27年</t>
  </si>
  <si>
    <t>Zn-65</t>
  </si>
  <si>
    <t>244日</t>
  </si>
  <si>
    <t>Sr-89</t>
  </si>
  <si>
    <t>50.5日</t>
  </si>
  <si>
    <t>Sr-90</t>
  </si>
  <si>
    <t>29.1年</t>
  </si>
  <si>
    <t>Sr-91</t>
  </si>
  <si>
    <t>9.50時間</t>
  </si>
  <si>
    <t>Sr-92</t>
  </si>
  <si>
    <t>2.71時間</t>
  </si>
  <si>
    <t>Y-90</t>
  </si>
  <si>
    <t>2.67日</t>
  </si>
  <si>
    <t>Y-91</t>
  </si>
  <si>
    <t>58.5日</t>
  </si>
  <si>
    <t>Zr-95</t>
  </si>
  <si>
    <t>64.0日</t>
  </si>
  <si>
    <t>Zr-97</t>
  </si>
  <si>
    <t>16.9時間</t>
  </si>
  <si>
    <t>Nb-95</t>
  </si>
  <si>
    <t>35.1日</t>
  </si>
  <si>
    <t>Nb-97</t>
  </si>
  <si>
    <t>1.20時間</t>
  </si>
  <si>
    <t>Mo-99</t>
  </si>
  <si>
    <t>2.75日</t>
  </si>
  <si>
    <t>Tc-99m</t>
  </si>
  <si>
    <t>6.02時間</t>
  </si>
  <si>
    <t>Ru-103</t>
  </si>
  <si>
    <t>39.3日</t>
  </si>
  <si>
    <t>Ru-106</t>
  </si>
  <si>
    <t>1.01年</t>
  </si>
  <si>
    <t>Rh-105</t>
  </si>
  <si>
    <t>1.47日</t>
  </si>
  <si>
    <t>Rh-106m</t>
  </si>
  <si>
    <t>2.20時間</t>
  </si>
  <si>
    <t>Ag-110m</t>
  </si>
  <si>
    <t>250日</t>
  </si>
  <si>
    <t>Sb-125</t>
  </si>
  <si>
    <t>2.77年</t>
  </si>
  <si>
    <t>Sb-127</t>
  </si>
  <si>
    <t>3.85日</t>
  </si>
  <si>
    <t>Te-129</t>
  </si>
  <si>
    <t>1.16時間</t>
  </si>
  <si>
    <t>Te-132</t>
  </si>
  <si>
    <t>3.26日</t>
  </si>
  <si>
    <t>I-129</t>
  </si>
  <si>
    <t>1570万年</t>
  </si>
  <si>
    <t>I-131</t>
  </si>
  <si>
    <t>8.04日</t>
  </si>
  <si>
    <t>I-133</t>
  </si>
  <si>
    <t>20.8時間</t>
  </si>
  <si>
    <t>Cs-134</t>
  </si>
  <si>
    <t>2.06年</t>
  </si>
  <si>
    <t>Cs-136</t>
  </si>
  <si>
    <t>13.1日</t>
  </si>
  <si>
    <t>Cs-137</t>
  </si>
  <si>
    <t>30.0年</t>
  </si>
  <si>
    <t>Ba-140</t>
  </si>
  <si>
    <t>12.7日</t>
  </si>
  <si>
    <t>La-140</t>
  </si>
  <si>
    <t>1.68日</t>
  </si>
  <si>
    <t>Ce-141</t>
  </si>
  <si>
    <t>32.5日</t>
  </si>
  <si>
    <t>Ce-143</t>
  </si>
  <si>
    <t>1.38日</t>
  </si>
  <si>
    <t>Ce-144</t>
  </si>
  <si>
    <t>284日</t>
  </si>
  <si>
    <t>Nd-147</t>
  </si>
  <si>
    <t>11.0日</t>
  </si>
  <si>
    <t>Ra-226</t>
  </si>
  <si>
    <t>1600年</t>
  </si>
  <si>
    <t>Th-232</t>
  </si>
  <si>
    <t>140億年</t>
  </si>
  <si>
    <t>U-235</t>
  </si>
  <si>
    <t>7.04億年</t>
  </si>
  <si>
    <t>U-237</t>
  </si>
  <si>
    <t>6.75日</t>
  </si>
  <si>
    <t>U-238</t>
  </si>
  <si>
    <t>44.7億年</t>
  </si>
  <si>
    <t>Np-239</t>
  </si>
  <si>
    <t>2.36日</t>
  </si>
  <si>
    <t>Pu-238</t>
  </si>
  <si>
    <t>87.7年</t>
  </si>
  <si>
    <t>Pu-239</t>
  </si>
  <si>
    <t>2.41万年</t>
  </si>
  <si>
    <t>Am-241</t>
  </si>
  <si>
    <t>432年</t>
  </si>
  <si>
    <t>Cm-244</t>
  </si>
  <si>
    <t>18.1年</t>
  </si>
  <si>
    <t>ICRP Publ.72(国際放射線防護委員会)</t>
  </si>
  <si>
    <t>ヨウ素131</t>
  </si>
  <si>
    <t>セシウム134</t>
  </si>
  <si>
    <t>セシウム137</t>
  </si>
  <si>
    <t>Produced by HUNS研究所 (copyright)</t>
  </si>
  <si>
    <t>放射能換算被ばく量計算シート</t>
  </si>
  <si>
    <t>http://huns.jp/</t>
  </si>
  <si>
    <t>飲料水</t>
  </si>
  <si>
    <t>利用方法：黄色の部分を入力するだけで簡単に年間被ばく量を計算します。都道府県によっては大気の部分を</t>
  </si>
  <si>
    <t>マイクロシーベルトもしくはナノグレイの表記があります。どちらかに数値を入れてください。</t>
  </si>
  <si>
    <t>ベクレル(Bq)</t>
  </si>
  <si>
    <t>ナノグレイ(nGy)</t>
  </si>
  <si>
    <t>マイクロシーベルト(μSv)</t>
  </si>
  <si>
    <t>&gt;&gt;&gt;</t>
  </si>
  <si>
    <t>&lt;&lt;&lt;</t>
  </si>
  <si>
    <t>胸のレントゲン</t>
  </si>
  <si>
    <t>年間の回数</t>
  </si>
  <si>
    <t>マイクロシーベルト(μSv)</t>
  </si>
  <si>
    <t>ベクレル(Bq)</t>
  </si>
  <si>
    <t>ナノグレイ(nGy)</t>
  </si>
  <si>
    <t>胃のレントゲン</t>
  </si>
  <si>
    <t>CT</t>
  </si>
  <si>
    <t>東京ニューヨーク往復</t>
  </si>
  <si>
    <t>http://www.yomiuri.co.jp/science/news/20110313-OYT1T00281.htm</t>
  </si>
  <si>
    <t>日常生活で浴びる量</t>
  </si>
  <si>
    <t>（あ）一般に浴びる放射線量</t>
  </si>
  <si>
    <t>（い）原発の原因で浴びる放射線量</t>
  </si>
  <si>
    <t>（い）マイクロシーベルト換算小計（日量）</t>
  </si>
  <si>
    <t>（い）マイクロシーベルト換算小計（月量）</t>
  </si>
  <si>
    <t>（い）マイクロシーベルト換算小計（年量）</t>
  </si>
  <si>
    <t>（あ）マイクロシーベルト換算小計（年量）</t>
  </si>
  <si>
    <t>大気の空間放射線量</t>
  </si>
  <si>
    <t>年間被ばく量合計  　　      (ミリシーベルト）</t>
  </si>
  <si>
    <t>年間被ばく量合計は、１０ミリシーベルト(mSV)以下が望ましい</t>
  </si>
  <si>
    <t>放射性ヨウ素は、喉の下にある甲状腺に集まり、ベータ放射線を発し甲状腺のホルモン調節機能を壊す体内被曝となり、いわゆる甲状腺ガン発病の恐れがある</t>
  </si>
  <si>
    <t>被曝するとどんな影響が…</t>
  </si>
  <si>
    <r>
      <t>4.2×10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</si>
  <si>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2.6×10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</si>
  <si>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5.8×10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</si>
  <si>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5.8×10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</si>
  <si>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2.4×10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</si>
  <si>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3.4×10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</si>
  <si>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6.2×10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</si>
  <si>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2.1×10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</si>
  <si>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7.1×10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</si>
  <si>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3.7×10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</si>
  <si>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3.8×10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</si>
  <si>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3.7×10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</si>
  <si>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1.5×10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</si>
  <si>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1.8×10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</si>
  <si>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4.0×10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</si>
  <si>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7.4×10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</si>
  <si>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3.1×10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</si>
  <si>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3.9×10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</si>
  <si>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2.2×10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</si>
  <si>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2.6×10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</si>
  <si>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7.9×10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</si>
  <si>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2.8×10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</si>
  <si>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1.6×10</t>
    </r>
    <r>
      <rPr>
        <b/>
        <vertAlign val="superscript"/>
        <sz val="14"/>
        <color indexed="8"/>
        <rFont val="ＭＳ Ｐゴシック"/>
        <family val="3"/>
      </rPr>
      <t>-7</t>
    </r>
  </si>
  <si>
    <r>
      <t>6.5×10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</si>
  <si>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4.1×10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</si>
  <si>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4.3×10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</si>
  <si>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2.3×10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</si>
  <si>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2.7×10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</si>
  <si>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8.9×10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</si>
  <si>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9.5×10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</si>
  <si>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5.9×10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</si>
  <si>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9.2×10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</si>
  <si>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6.8×10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</si>
  <si>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4.5×10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</si>
  <si>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6.0×10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</si>
  <si>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9.9×10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</si>
  <si>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2.2×10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</si>
  <si>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2.0×10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</si>
  <si>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7.3×10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</si>
  <si>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3.0×10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</si>
  <si>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7.0×10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</si>
  <si>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6.6×10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</si>
  <si>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3.7×10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</si>
  <si>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4.4×10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</si>
  <si>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1.6×10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</si>
  <si>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3.5×10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</si>
  <si>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2.8×10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</si>
  <si>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1.2×10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</si>
  <si>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1.1×10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</si>
  <si>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1.7×10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</si>
  <si>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1.9×10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</si>
  <si>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6.3×10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</si>
  <si>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3.9×10</t>
    </r>
    <r>
      <rPr>
        <b/>
        <vertAlign val="superscript"/>
        <sz val="14"/>
        <color indexed="8"/>
        <rFont val="ＭＳ Ｐゴシック"/>
        <family val="3"/>
      </rPr>
      <t>-11</t>
    </r>
  </si>
  <si>
    <r>
      <t>3.8×10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</si>
  <si>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2.0×10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</si>
  <si>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1.1×10</t>
    </r>
    <r>
      <rPr>
        <b/>
        <vertAlign val="superscript"/>
        <sz val="14"/>
        <color indexed="8"/>
        <rFont val="ＭＳ Ｐゴシック"/>
        <family val="3"/>
      </rPr>
      <t>-7</t>
    </r>
  </si>
  <si>
    <r>
      <t>3.6×10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</si>
  <si>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2.2×10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</si>
  <si>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7.4×10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</si>
  <si>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4.3×10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</si>
  <si>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1.9×10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</si>
  <si>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2.0×10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</si>
  <si>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1.3×10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</si>
  <si>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3.9×10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</si>
  <si>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8.3×10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</si>
  <si>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5.2×10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</si>
  <si>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5.3×10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</si>
  <si>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2.8×10</t>
    </r>
    <r>
      <rPr>
        <b/>
        <vertAlign val="superscript"/>
        <sz val="14"/>
        <color indexed="8"/>
        <rFont val="ＭＳ Ｐゴシック"/>
        <family val="3"/>
      </rPr>
      <t>-7</t>
    </r>
  </si>
  <si>
    <r>
      <t>9.5×10</t>
    </r>
    <r>
      <rPr>
        <b/>
        <vertAlign val="superscript"/>
        <sz val="14"/>
        <color indexed="8"/>
        <rFont val="ＭＳ Ｐゴシック"/>
        <family val="3"/>
      </rPr>
      <t>-6</t>
    </r>
  </si>
  <si>
    <r>
      <t>2.3×10</t>
    </r>
    <r>
      <rPr>
        <b/>
        <vertAlign val="superscript"/>
        <sz val="14"/>
        <color indexed="8"/>
        <rFont val="ＭＳ Ｐゴシック"/>
        <family val="3"/>
      </rPr>
      <t>-7</t>
    </r>
  </si>
  <si>
    <r>
      <t>1.1×10</t>
    </r>
    <r>
      <rPr>
        <b/>
        <vertAlign val="superscript"/>
        <sz val="14"/>
        <color indexed="8"/>
        <rFont val="ＭＳ Ｐゴシック"/>
        <family val="3"/>
      </rPr>
      <t>-4</t>
    </r>
  </si>
  <si>
    <r>
      <t>4.7×10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</si>
  <si>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8.5×10</t>
    </r>
    <r>
      <rPr>
        <b/>
        <vertAlign val="superscript"/>
        <sz val="14"/>
        <color indexed="8"/>
        <rFont val="ＭＳ Ｐゴシック"/>
        <family val="3"/>
      </rPr>
      <t>-6</t>
    </r>
  </si>
  <si>
    <r>
      <t>7.6×10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</si>
  <si>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4.5×10</t>
    </r>
    <r>
      <rPr>
        <b/>
        <vertAlign val="superscript"/>
        <sz val="14"/>
        <color indexed="8"/>
        <rFont val="ＭＳ Ｐゴシック"/>
        <family val="3"/>
      </rPr>
      <t>-8</t>
    </r>
  </si>
  <si>
    <r>
      <t>8.0×10</t>
    </r>
    <r>
      <rPr>
        <b/>
        <vertAlign val="superscript"/>
        <sz val="14"/>
        <color indexed="8"/>
        <rFont val="ＭＳ Ｐゴシック"/>
        <family val="3"/>
      </rPr>
      <t>-6</t>
    </r>
  </si>
  <si>
    <r>
      <t>8.0×10</t>
    </r>
    <r>
      <rPr>
        <b/>
        <vertAlign val="superscript"/>
        <sz val="14"/>
        <color indexed="8"/>
        <rFont val="ＭＳ Ｐゴシック"/>
        <family val="3"/>
      </rPr>
      <t>-10</t>
    </r>
  </si>
  <si>
    <r>
      <t>1.0×10</t>
    </r>
    <r>
      <rPr>
        <b/>
        <vertAlign val="superscript"/>
        <sz val="14"/>
        <color indexed="8"/>
        <rFont val="ＭＳ Ｐゴシック"/>
        <family val="3"/>
      </rPr>
      <t>-9</t>
    </r>
  </si>
  <si>
    <r>
      <t>2.5×10</t>
    </r>
    <r>
      <rPr>
        <b/>
        <vertAlign val="superscript"/>
        <sz val="14"/>
        <color indexed="8"/>
        <rFont val="ＭＳ Ｐゴシック"/>
        <family val="3"/>
      </rPr>
      <t>-7</t>
    </r>
  </si>
  <si>
    <r>
      <t>1.2×10</t>
    </r>
    <r>
      <rPr>
        <b/>
        <vertAlign val="superscript"/>
        <sz val="14"/>
        <color indexed="8"/>
        <rFont val="ＭＳ Ｐゴシック"/>
        <family val="3"/>
      </rPr>
      <t>-4</t>
    </r>
  </si>
  <si>
    <r>
      <t>2.0×10</t>
    </r>
    <r>
      <rPr>
        <b/>
        <vertAlign val="superscript"/>
        <sz val="14"/>
        <color indexed="8"/>
        <rFont val="ＭＳ Ｐゴシック"/>
        <family val="3"/>
      </rPr>
      <t>-7</t>
    </r>
  </si>
  <si>
    <r>
      <t>9.6×10</t>
    </r>
    <r>
      <rPr>
        <b/>
        <vertAlign val="superscript"/>
        <sz val="14"/>
        <color indexed="8"/>
        <rFont val="ＭＳ Ｐゴシック"/>
        <family val="3"/>
      </rPr>
      <t>-5</t>
    </r>
  </si>
  <si>
    <r>
      <t>1.2×10</t>
    </r>
    <r>
      <rPr>
        <b/>
        <vertAlign val="superscript"/>
        <sz val="14"/>
        <color indexed="8"/>
        <rFont val="ＭＳ Ｐゴシック"/>
        <family val="3"/>
      </rPr>
      <t>-7</t>
    </r>
  </si>
  <si>
    <r>
      <t>5.7×10</t>
    </r>
    <r>
      <rPr>
        <b/>
        <vertAlign val="superscript"/>
        <sz val="14"/>
        <color indexed="8"/>
        <rFont val="ＭＳ Ｐゴシック"/>
        <family val="3"/>
      </rPr>
      <t>-5</t>
    </r>
  </si>
  <si>
    <t>Ver1.04</t>
  </si>
  <si>
    <t>（あ）＋（い）の合計（マイクロシーベルト）</t>
  </si>
  <si>
    <t>（摂取換算は、下記ICRP Publ.72表から引用）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</si>
</sst>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30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30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48"/>
      <color indexed="30"/>
      <name val="ＭＳ Ｐゴシック"/>
      <family val="3"/>
    </font>
    <font>
      <u val="single"/>
      <sz val="20"/>
      <color indexed="12"/>
      <name val="ＭＳ Ｐゴシック"/>
      <family val="3"/>
    </font>
    <font>
      <b/>
      <sz val="24"/>
      <color indexed="8"/>
      <name val="ＭＳ Ｐゴシック"/>
      <family val="3"/>
    </font>
    <font>
      <b/>
      <sz val="22"/>
      <color indexed="60"/>
      <name val="ＭＳ Ｐゴシック"/>
      <family val="3"/>
    </font>
    <font>
      <b/>
      <sz val="28"/>
      <color indexed="8"/>
      <name val="ＭＳ Ｐゴシック"/>
      <family val="3"/>
    </font>
    <font>
      <b/>
      <vertAlign val="superscript"/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4"/>
      <color indexed="17"/>
      <name val="ＭＳ Ｐゴシック"/>
      <family val="3"/>
    </font>
    <font>
      <sz val="24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20"/>
      <color rgb="FF0070C0"/>
      <name val="Calibri"/>
      <family val="3"/>
    </font>
    <font>
      <sz val="18"/>
      <color theme="1"/>
      <name val="Calibri"/>
      <family val="3"/>
    </font>
    <font>
      <b/>
      <sz val="18"/>
      <color rgb="FF0070C0"/>
      <name val="Calibri"/>
      <family val="3"/>
    </font>
    <font>
      <b/>
      <sz val="2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48"/>
      <color rgb="FF0070C0"/>
      <name val="Calibri"/>
      <family val="3"/>
    </font>
    <font>
      <u val="single"/>
      <sz val="20"/>
      <color theme="10"/>
      <name val="ＭＳ Ｐゴシック"/>
      <family val="3"/>
    </font>
    <font>
      <b/>
      <sz val="24"/>
      <color theme="1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  <font>
      <b/>
      <sz val="18"/>
      <color rgb="FF002060"/>
      <name val="Calibri"/>
      <family val="3"/>
    </font>
    <font>
      <b/>
      <sz val="22"/>
      <color rgb="FFC00000"/>
      <name val="Calibri"/>
      <family val="3"/>
    </font>
    <font>
      <b/>
      <sz val="14"/>
      <color rgb="FF000000"/>
      <name val="Calibri"/>
      <family val="3"/>
    </font>
    <font>
      <b/>
      <sz val="28"/>
      <color theme="1"/>
      <name val="Calibri"/>
      <family val="3"/>
    </font>
    <font>
      <sz val="28"/>
      <color theme="1"/>
      <name val="Calibri"/>
      <family val="3"/>
    </font>
    <font>
      <sz val="26"/>
      <color theme="1"/>
      <name val="Calibri"/>
      <family val="3"/>
    </font>
    <font>
      <b/>
      <sz val="24"/>
      <color rgb="FF00B050"/>
      <name val="Calibri"/>
      <family val="3"/>
    </font>
    <font>
      <sz val="24"/>
      <color rgb="FF00B050"/>
      <name val="Calibri"/>
      <family val="3"/>
    </font>
    <font>
      <sz val="2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>
        <color rgb="FF66CCCC"/>
      </left>
      <right style="thick">
        <color rgb="FF66CCCC"/>
      </right>
      <top style="thick">
        <color rgb="FF66CCCC"/>
      </top>
      <bottom style="thick">
        <color rgb="FF66CCCC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CCCCCC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 horizontal="right" vertical="center"/>
      <protection hidden="1"/>
    </xf>
    <xf numFmtId="14" fontId="58" fillId="0" borderId="0" xfId="0" applyNumberFormat="1" applyFont="1" applyAlignment="1" applyProtection="1">
      <alignment horizontal="left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181" fontId="58" fillId="0" borderId="0" xfId="0" applyNumberFormat="1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 wrapText="1"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right" vertical="center"/>
      <protection hidden="1"/>
    </xf>
    <xf numFmtId="14" fontId="60" fillId="0" borderId="0" xfId="0" applyNumberFormat="1" applyFont="1" applyAlignment="1" applyProtection="1">
      <alignment horizontal="left" vertical="center"/>
      <protection hidden="1"/>
    </xf>
    <xf numFmtId="181" fontId="60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81" fontId="0" fillId="0" borderId="0" xfId="0" applyNumberFormat="1" applyAlignment="1" applyProtection="1">
      <alignment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181" fontId="61" fillId="6" borderId="10" xfId="0" applyNumberFormat="1" applyFont="1" applyFill="1" applyBorder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3" fillId="33" borderId="11" xfId="0" applyFont="1" applyFill="1" applyBorder="1" applyAlignment="1" applyProtection="1">
      <alignment horizontal="right" vertical="center"/>
      <protection hidden="1"/>
    </xf>
    <xf numFmtId="181" fontId="61" fillId="6" borderId="11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vertical="center"/>
      <protection hidden="1"/>
    </xf>
    <xf numFmtId="0" fontId="65" fillId="0" borderId="0" xfId="43" applyFont="1" applyAlignment="1" applyProtection="1">
      <alignment horizontal="left"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66" fillId="33" borderId="11" xfId="0" applyFont="1" applyFill="1" applyBorder="1" applyAlignment="1" applyProtection="1">
      <alignment horizontal="right" vertical="center"/>
      <protection hidden="1"/>
    </xf>
    <xf numFmtId="0" fontId="67" fillId="33" borderId="12" xfId="0" applyFont="1" applyFill="1" applyBorder="1" applyAlignment="1" applyProtection="1">
      <alignment horizontal="right" vertical="center"/>
      <protection hidden="1"/>
    </xf>
    <xf numFmtId="0" fontId="67" fillId="34" borderId="11" xfId="0" applyFont="1" applyFill="1" applyBorder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67" fillId="35" borderId="11" xfId="0" applyFont="1" applyFill="1" applyBorder="1" applyAlignment="1" applyProtection="1">
      <alignment vertical="center"/>
      <protection hidden="1" locked="0"/>
    </xf>
    <xf numFmtId="0" fontId="67" fillId="0" borderId="0" xfId="0" applyFont="1" applyAlignment="1" applyProtection="1">
      <alignment vertical="center"/>
      <protection hidden="1"/>
    </xf>
    <xf numFmtId="0" fontId="67" fillId="33" borderId="13" xfId="0" applyFont="1" applyFill="1" applyBorder="1" applyAlignment="1" applyProtection="1">
      <alignment horizontal="right" vertical="center"/>
      <protection hidden="1"/>
    </xf>
    <xf numFmtId="0" fontId="69" fillId="36" borderId="14" xfId="0" applyFont="1" applyFill="1" applyBorder="1" applyAlignment="1" applyProtection="1">
      <alignment horizontal="center" vertical="center" wrapText="1"/>
      <protection hidden="1"/>
    </xf>
    <xf numFmtId="0" fontId="69" fillId="36" borderId="15" xfId="0" applyFont="1" applyFill="1" applyBorder="1" applyAlignment="1" applyProtection="1">
      <alignment horizontal="center" vertical="center"/>
      <protection hidden="1"/>
    </xf>
    <xf numFmtId="0" fontId="69" fillId="36" borderId="13" xfId="0" applyFont="1" applyFill="1" applyBorder="1" applyAlignment="1" applyProtection="1">
      <alignment horizontal="center" vertical="center"/>
      <protection hidden="1"/>
    </xf>
    <xf numFmtId="181" fontId="69" fillId="36" borderId="11" xfId="0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vertical="center"/>
      <protection hidden="1"/>
    </xf>
    <xf numFmtId="181" fontId="61" fillId="7" borderId="16" xfId="0" applyNumberFormat="1" applyFont="1" applyFill="1" applyBorder="1" applyAlignment="1" applyProtection="1">
      <alignment vertical="center"/>
      <protection hidden="1"/>
    </xf>
    <xf numFmtId="181" fontId="61" fillId="7" borderId="17" xfId="0" applyNumberFormat="1" applyFont="1" applyFill="1" applyBorder="1" applyAlignment="1" applyProtection="1">
      <alignment vertical="center"/>
      <protection hidden="1"/>
    </xf>
    <xf numFmtId="0" fontId="61" fillId="35" borderId="10" xfId="0" applyFont="1" applyFill="1" applyBorder="1" applyAlignment="1" applyProtection="1">
      <alignment vertical="center"/>
      <protection locked="0"/>
    </xf>
    <xf numFmtId="0" fontId="61" fillId="33" borderId="10" xfId="0" applyFont="1" applyFill="1" applyBorder="1" applyAlignment="1" applyProtection="1">
      <alignment vertical="center"/>
      <protection hidden="1"/>
    </xf>
    <xf numFmtId="0" fontId="61" fillId="35" borderId="18" xfId="0" applyFont="1" applyFill="1" applyBorder="1" applyAlignment="1" applyProtection="1">
      <alignment vertical="center"/>
      <protection locked="0"/>
    </xf>
    <xf numFmtId="0" fontId="61" fillId="33" borderId="18" xfId="0" applyFont="1" applyFill="1" applyBorder="1" applyAlignment="1" applyProtection="1">
      <alignment vertical="center"/>
      <protection hidden="1"/>
    </xf>
    <xf numFmtId="0" fontId="61" fillId="35" borderId="17" xfId="0" applyFont="1" applyFill="1" applyBorder="1" applyAlignment="1" applyProtection="1">
      <alignment vertical="center"/>
      <protection locked="0"/>
    </xf>
    <xf numFmtId="0" fontId="61" fillId="33" borderId="17" xfId="0" applyFont="1" applyFill="1" applyBorder="1" applyAlignment="1" applyProtection="1">
      <alignment vertical="center"/>
      <protection hidden="1"/>
    </xf>
    <xf numFmtId="0" fontId="61" fillId="33" borderId="11" xfId="0" applyFont="1" applyFill="1" applyBorder="1" applyAlignment="1" applyProtection="1">
      <alignment horizontal="right" vertical="center"/>
      <protection hidden="1"/>
    </xf>
    <xf numFmtId="0" fontId="61" fillId="35" borderId="11" xfId="0" applyFont="1" applyFill="1" applyBorder="1" applyAlignment="1" applyProtection="1">
      <alignment vertical="center"/>
      <protection locked="0"/>
    </xf>
    <xf numFmtId="0" fontId="67" fillId="33" borderId="11" xfId="0" applyFont="1" applyFill="1" applyBorder="1" applyAlignment="1" applyProtection="1">
      <alignment horizontal="right" vertical="center"/>
      <protection hidden="1"/>
    </xf>
    <xf numFmtId="181" fontId="61" fillId="7" borderId="19" xfId="0" applyNumberFormat="1" applyFont="1" applyFill="1" applyBorder="1" applyAlignment="1" applyProtection="1">
      <alignment vertical="center"/>
      <protection hidden="1"/>
    </xf>
    <xf numFmtId="181" fontId="61" fillId="7" borderId="11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Alignment="1" applyProtection="1">
      <alignment vertical="center" wrapText="1"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71" fillId="0" borderId="0" xfId="0" applyFont="1" applyAlignment="1" applyProtection="1">
      <alignment horizontal="left" vertical="center"/>
      <protection hidden="1"/>
    </xf>
    <xf numFmtId="181" fontId="63" fillId="0" borderId="0" xfId="0" applyNumberFormat="1" applyFont="1" applyAlignment="1" applyProtection="1">
      <alignment vertical="center"/>
      <protection hidden="1"/>
    </xf>
    <xf numFmtId="0" fontId="63" fillId="0" borderId="20" xfId="0" applyFont="1" applyBorder="1" applyAlignment="1" applyProtection="1">
      <alignment horizontal="center" vertical="center" wrapText="1"/>
      <protection hidden="1"/>
    </xf>
    <xf numFmtId="0" fontId="63" fillId="0" borderId="20" xfId="0" applyFont="1" applyBorder="1" applyAlignment="1" applyProtection="1">
      <alignment vertical="center" wrapText="1"/>
      <protection hidden="1"/>
    </xf>
    <xf numFmtId="0" fontId="63" fillId="35" borderId="20" xfId="0" applyFont="1" applyFill="1" applyBorder="1" applyAlignment="1" applyProtection="1">
      <alignment vertical="center" wrapText="1"/>
      <protection hidden="1"/>
    </xf>
    <xf numFmtId="0" fontId="72" fillId="34" borderId="21" xfId="0" applyFont="1" applyFill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2" fillId="7" borderId="21" xfId="0" applyFont="1" applyFill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181" fontId="72" fillId="7" borderId="11" xfId="0" applyNumberFormat="1" applyFont="1" applyFill="1" applyBorder="1" applyAlignment="1" applyProtection="1">
      <alignment vertical="center"/>
      <protection hidden="1"/>
    </xf>
    <xf numFmtId="0" fontId="61" fillId="7" borderId="23" xfId="0" applyFont="1" applyFill="1" applyBorder="1" applyAlignment="1" applyProtection="1">
      <alignment horizontal="center" vertical="center" wrapText="1"/>
      <protection hidden="1"/>
    </xf>
    <xf numFmtId="0" fontId="74" fillId="0" borderId="2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61" fillId="7" borderId="26" xfId="0" applyFont="1" applyFill="1" applyBorder="1" applyAlignment="1" applyProtection="1">
      <alignment horizontal="center" vertical="center" wrapText="1"/>
      <protection hidden="1"/>
    </xf>
    <xf numFmtId="0" fontId="74" fillId="0" borderId="2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61" fillId="7" borderId="21" xfId="0" applyFont="1" applyFill="1" applyBorder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67" fillId="4" borderId="15" xfId="0" applyFont="1" applyFill="1" applyBorder="1" applyAlignment="1" applyProtection="1">
      <alignment horizontal="center" vertical="center" wrapText="1"/>
      <protection hidden="1"/>
    </xf>
    <xf numFmtId="0" fontId="57" fillId="0" borderId="18" xfId="0" applyFont="1" applyBorder="1" applyAlignment="1" applyProtection="1">
      <alignment horizontal="center" vertical="center" wrapText="1"/>
      <protection hidden="1"/>
    </xf>
    <xf numFmtId="0" fontId="57" fillId="0" borderId="29" xfId="0" applyFont="1" applyBorder="1" applyAlignment="1" applyProtection="1">
      <alignment horizontal="center" vertical="center" wrapText="1"/>
      <protection hidden="1"/>
    </xf>
    <xf numFmtId="0" fontId="67" fillId="4" borderId="21" xfId="0" applyFont="1" applyFill="1" applyBorder="1" applyAlignment="1" applyProtection="1">
      <alignment horizontal="center" vertical="center" wrapText="1"/>
      <protection hidden="1"/>
    </xf>
    <xf numFmtId="0" fontId="68" fillId="36" borderId="10" xfId="0" applyFont="1" applyFill="1" applyBorder="1" applyAlignment="1" applyProtection="1">
      <alignment horizontal="right" vertical="center"/>
      <protection hidden="1"/>
    </xf>
    <xf numFmtId="0" fontId="68" fillId="36" borderId="18" xfId="0" applyFont="1" applyFill="1" applyBorder="1" applyAlignment="1" applyProtection="1">
      <alignment horizontal="right" vertical="center"/>
      <protection hidden="1"/>
    </xf>
    <xf numFmtId="0" fontId="68" fillId="36" borderId="17" xfId="0" applyFont="1" applyFill="1" applyBorder="1" applyAlignment="1" applyProtection="1">
      <alignment horizontal="right" vertical="center"/>
      <protection hidden="1"/>
    </xf>
    <xf numFmtId="0" fontId="68" fillId="33" borderId="11" xfId="0" applyFont="1" applyFill="1" applyBorder="1" applyAlignment="1" applyProtection="1">
      <alignment horizontal="right" vertical="center"/>
      <protection hidden="1"/>
    </xf>
    <xf numFmtId="0" fontId="75" fillId="0" borderId="14" xfId="0" applyFont="1" applyBorder="1" applyAlignment="1" applyProtection="1">
      <alignment vertical="center"/>
      <protection hidden="1"/>
    </xf>
    <xf numFmtId="0" fontId="76" fillId="0" borderId="13" xfId="0" applyFont="1" applyBorder="1" applyAlignment="1">
      <alignment vertical="center"/>
    </xf>
    <xf numFmtId="0" fontId="76" fillId="0" borderId="30" xfId="0" applyFont="1" applyBorder="1" applyAlignment="1">
      <alignment vertical="center"/>
    </xf>
    <xf numFmtId="0" fontId="75" fillId="0" borderId="31" xfId="0" applyFont="1" applyBorder="1" applyAlignment="1" applyProtection="1">
      <alignment vertical="center" wrapText="1"/>
      <protection hidden="1"/>
    </xf>
    <xf numFmtId="0" fontId="76" fillId="0" borderId="0" xfId="0" applyFont="1" applyBorder="1" applyAlignment="1">
      <alignment vertical="center" wrapText="1"/>
    </xf>
    <xf numFmtId="0" fontId="76" fillId="0" borderId="32" xfId="0" applyFont="1" applyBorder="1" applyAlignment="1">
      <alignment vertical="center" wrapText="1"/>
    </xf>
    <xf numFmtId="0" fontId="75" fillId="0" borderId="33" xfId="0" applyFont="1" applyBorder="1" applyAlignment="1">
      <alignment vertical="center"/>
    </xf>
    <xf numFmtId="0" fontId="76" fillId="0" borderId="0" xfId="0" applyFont="1" applyBorder="1" applyAlignment="1" applyProtection="1">
      <alignment vertical="center"/>
      <protection hidden="1"/>
    </xf>
    <xf numFmtId="0" fontId="75" fillId="0" borderId="0" xfId="0" applyFont="1" applyBorder="1" applyAlignment="1" applyProtection="1">
      <alignment vertical="center"/>
      <protection hidden="1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vertical="center"/>
    </xf>
    <xf numFmtId="0" fontId="75" fillId="0" borderId="34" xfId="0" applyFont="1" applyBorder="1" applyAlignment="1" applyProtection="1">
      <alignment vertical="center"/>
      <protection hidden="1"/>
    </xf>
    <xf numFmtId="0" fontId="76" fillId="0" borderId="35" xfId="0" applyFont="1" applyBorder="1" applyAlignment="1">
      <alignment vertical="center"/>
    </xf>
    <xf numFmtId="0" fontId="77" fillId="0" borderId="35" xfId="0" applyFont="1" applyBorder="1" applyAlignment="1" applyProtection="1">
      <alignment vertical="center"/>
      <protection hidden="1"/>
    </xf>
    <xf numFmtId="181" fontId="77" fillId="0" borderId="36" xfId="0" applyNumberFormat="1" applyFont="1" applyBorder="1" applyAlignment="1" applyProtection="1">
      <alignment vertical="center"/>
      <protection hidden="1"/>
    </xf>
    <xf numFmtId="181" fontId="72" fillId="34" borderId="11" xfId="0" applyNumberFormat="1" applyFont="1" applyFill="1" applyBorder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61" fillId="35" borderId="15" xfId="0" applyFont="1" applyFill="1" applyBorder="1" applyAlignment="1" applyProtection="1">
      <alignment vertical="center"/>
      <protection locked="0"/>
    </xf>
    <xf numFmtId="0" fontId="61" fillId="35" borderId="15" xfId="0" applyFont="1" applyFill="1" applyBorder="1" applyAlignment="1" applyProtection="1">
      <alignment horizontal="right" vertical="center"/>
      <protection locked="0"/>
    </xf>
    <xf numFmtId="0" fontId="61" fillId="35" borderId="18" xfId="0" applyFont="1" applyFill="1" applyBorder="1" applyAlignment="1" applyProtection="1">
      <alignment horizontal="right" vertical="center"/>
      <protection locked="0"/>
    </xf>
    <xf numFmtId="0" fontId="74" fillId="35" borderId="29" xfId="0" applyFont="1" applyFill="1" applyBorder="1" applyAlignment="1" applyProtection="1">
      <alignment horizontal="right" vertical="center"/>
      <protection locked="0"/>
    </xf>
    <xf numFmtId="0" fontId="61" fillId="35" borderId="29" xfId="0" applyFont="1" applyFill="1" applyBorder="1" applyAlignment="1" applyProtection="1">
      <alignment vertical="center"/>
      <protection locked="0"/>
    </xf>
    <xf numFmtId="0" fontId="61" fillId="5" borderId="11" xfId="0" applyFont="1" applyFill="1" applyBorder="1" applyAlignment="1" applyProtection="1">
      <alignment vertical="center"/>
      <protection hidden="1"/>
    </xf>
    <xf numFmtId="0" fontId="61" fillId="5" borderId="22" xfId="0" applyFont="1" applyFill="1" applyBorder="1" applyAlignment="1" applyProtection="1">
      <alignment vertical="center"/>
      <protection hidden="1"/>
    </xf>
    <xf numFmtId="0" fontId="67" fillId="5" borderId="24" xfId="0" applyFont="1" applyFill="1" applyBorder="1" applyAlignment="1" applyProtection="1">
      <alignment horizontal="right" vertical="center"/>
      <protection hidden="1"/>
    </xf>
    <xf numFmtId="0" fontId="67" fillId="5" borderId="0" xfId="0" applyFont="1" applyFill="1" applyBorder="1" applyAlignment="1" applyProtection="1">
      <alignment horizontal="right" vertical="center"/>
      <protection hidden="1"/>
    </xf>
    <xf numFmtId="0" fontId="67" fillId="5" borderId="37" xfId="0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uns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0" zoomScaleNormal="70" zoomScalePageLayoutView="0" workbookViewId="0" topLeftCell="A16">
      <selection activeCell="H18" sqref="H18"/>
    </sheetView>
  </sheetViews>
  <sheetFormatPr defaultColWidth="9.140625" defaultRowHeight="15"/>
  <cols>
    <col min="1" max="1" width="37.8515625" style="11" customWidth="1"/>
    <col min="2" max="2" width="19.421875" style="12" customWidth="1"/>
    <col min="3" max="3" width="15.421875" style="13" customWidth="1"/>
    <col min="4" max="4" width="33.8515625" style="12" customWidth="1"/>
    <col min="5" max="5" width="35.7109375" style="12" customWidth="1"/>
    <col min="6" max="6" width="21.421875" style="12" customWidth="1"/>
    <col min="7" max="7" width="22.28125" style="12" customWidth="1"/>
    <col min="8" max="8" width="34.7109375" style="14" customWidth="1"/>
    <col min="9" max="16384" width="9.00390625" style="12" customWidth="1"/>
  </cols>
  <sheetData>
    <row r="1" spans="1:8" s="1" customFormat="1" ht="53.25" customHeight="1">
      <c r="A1" s="21" t="s">
        <v>122</v>
      </c>
      <c r="C1" s="2"/>
      <c r="F1" s="3"/>
      <c r="G1" s="4" t="s">
        <v>121</v>
      </c>
      <c r="H1" s="5"/>
    </row>
    <row r="2" spans="1:8" s="1" customFormat="1" ht="21.75" customHeight="1">
      <c r="A2" s="21"/>
      <c r="C2" s="2"/>
      <c r="F2" s="3"/>
      <c r="G2" s="22" t="s">
        <v>123</v>
      </c>
      <c r="H2" s="5"/>
    </row>
    <row r="3" spans="1:8" s="7" customFormat="1" ht="21">
      <c r="A3" s="6"/>
      <c r="C3" s="8"/>
      <c r="G3" s="9">
        <v>40634</v>
      </c>
      <c r="H3" s="10" t="s">
        <v>237</v>
      </c>
    </row>
    <row r="4" spans="1:8" s="7" customFormat="1" ht="21">
      <c r="A4" s="6"/>
      <c r="C4" s="8"/>
      <c r="G4" s="9"/>
      <c r="H4" s="10"/>
    </row>
    <row r="5" spans="1:8" s="7" customFormat="1" ht="24">
      <c r="A5" s="31" t="s">
        <v>125</v>
      </c>
      <c r="C5" s="8"/>
      <c r="G5" s="9"/>
      <c r="H5" s="10"/>
    </row>
    <row r="6" spans="1:8" s="7" customFormat="1" ht="24">
      <c r="A6" s="31" t="s">
        <v>126</v>
      </c>
      <c r="C6" s="8"/>
      <c r="G6" s="9"/>
      <c r="H6" s="10"/>
    </row>
    <row r="7" spans="1:8" s="7" customFormat="1" ht="21.75" thickBot="1">
      <c r="A7" s="23"/>
      <c r="C7" s="8"/>
      <c r="G7" s="9"/>
      <c r="H7" s="10"/>
    </row>
    <row r="8" spans="1:8" s="7" customFormat="1" ht="24.75" thickBot="1">
      <c r="A8" s="27" t="s">
        <v>128</v>
      </c>
      <c r="B8" s="30">
        <v>200</v>
      </c>
      <c r="C8" s="29" t="s">
        <v>130</v>
      </c>
      <c r="D8" s="28" t="s">
        <v>129</v>
      </c>
      <c r="E8" s="26">
        <f>B8*0.0008</f>
        <v>0.16</v>
      </c>
      <c r="G8" s="9"/>
      <c r="H8" s="10"/>
    </row>
    <row r="9" spans="1:8" s="7" customFormat="1" ht="24.75" thickBot="1">
      <c r="A9" s="27" t="s">
        <v>128</v>
      </c>
      <c r="B9" s="26">
        <f>E9/0.0008</f>
        <v>200</v>
      </c>
      <c r="C9" s="29" t="s">
        <v>131</v>
      </c>
      <c r="D9" s="28" t="s">
        <v>129</v>
      </c>
      <c r="E9" s="30">
        <v>0.16</v>
      </c>
      <c r="G9" s="9"/>
      <c r="H9" s="10"/>
    </row>
    <row r="11" ht="36.75" customHeight="1" thickBot="1">
      <c r="A11" s="37" t="s">
        <v>142</v>
      </c>
    </row>
    <row r="12" spans="1:8" s="15" customFormat="1" ht="31.5" customHeight="1" thickBot="1">
      <c r="A12" s="33" t="s">
        <v>0</v>
      </c>
      <c r="B12" s="34" t="s">
        <v>4</v>
      </c>
      <c r="C12" s="35" t="s">
        <v>2</v>
      </c>
      <c r="D12" s="34" t="s">
        <v>133</v>
      </c>
      <c r="E12" s="34" t="s">
        <v>134</v>
      </c>
      <c r="F12" s="34" t="s">
        <v>135</v>
      </c>
      <c r="G12" s="34" t="s">
        <v>136</v>
      </c>
      <c r="H12" s="36" t="s">
        <v>134</v>
      </c>
    </row>
    <row r="13" spans="1:8" s="17" customFormat="1" ht="60" customHeight="1" thickBot="1">
      <c r="A13" s="77" t="s">
        <v>132</v>
      </c>
      <c r="B13" s="18"/>
      <c r="C13" s="25"/>
      <c r="D13" s="47">
        <v>1</v>
      </c>
      <c r="E13" s="104">
        <v>50</v>
      </c>
      <c r="F13" s="24"/>
      <c r="G13" s="25"/>
      <c r="H13" s="19">
        <f>D13*E13</f>
        <v>50</v>
      </c>
    </row>
    <row r="14" spans="1:8" s="17" customFormat="1" ht="60" customHeight="1" thickBot="1">
      <c r="A14" s="77" t="s">
        <v>137</v>
      </c>
      <c r="B14" s="18"/>
      <c r="C14" s="25"/>
      <c r="D14" s="47">
        <v>1</v>
      </c>
      <c r="E14" s="104">
        <v>600</v>
      </c>
      <c r="F14" s="24"/>
      <c r="G14" s="25"/>
      <c r="H14" s="19">
        <f>D14*E14</f>
        <v>600</v>
      </c>
    </row>
    <row r="15" spans="1:8" s="17" customFormat="1" ht="60" customHeight="1" thickBot="1">
      <c r="A15" s="77" t="s">
        <v>138</v>
      </c>
      <c r="B15" s="18"/>
      <c r="C15" s="25"/>
      <c r="D15" s="47">
        <v>1</v>
      </c>
      <c r="E15" s="104">
        <v>6900</v>
      </c>
      <c r="F15" s="24"/>
      <c r="G15" s="25"/>
      <c r="H15" s="19">
        <f>D15*E15</f>
        <v>6900</v>
      </c>
    </row>
    <row r="16" spans="1:8" s="17" customFormat="1" ht="60" customHeight="1" thickBot="1">
      <c r="A16" s="77" t="s">
        <v>139</v>
      </c>
      <c r="B16" s="18"/>
      <c r="C16" s="32"/>
      <c r="D16" s="99">
        <v>1</v>
      </c>
      <c r="E16" s="104">
        <v>200</v>
      </c>
      <c r="F16" s="24"/>
      <c r="G16" s="25"/>
      <c r="H16" s="19">
        <f>D16*E16</f>
        <v>200</v>
      </c>
    </row>
    <row r="17" spans="1:8" s="17" customFormat="1" ht="60" customHeight="1" thickBot="1">
      <c r="A17" s="77" t="s">
        <v>141</v>
      </c>
      <c r="B17" s="18"/>
      <c r="C17" s="48"/>
      <c r="D17" s="46"/>
      <c r="E17" s="105">
        <v>2400</v>
      </c>
      <c r="F17" s="24"/>
      <c r="G17" s="25"/>
      <c r="H17" s="19">
        <f>E17</f>
        <v>2400</v>
      </c>
    </row>
    <row r="18" spans="1:8" s="17" customFormat="1" ht="35.25" customHeight="1" thickBot="1">
      <c r="A18" s="71" t="s">
        <v>147</v>
      </c>
      <c r="B18" s="72"/>
      <c r="C18" s="72"/>
      <c r="D18" s="72"/>
      <c r="E18" s="72"/>
      <c r="F18" s="72"/>
      <c r="G18" s="73"/>
      <c r="H18" s="50">
        <f>SUM(H13:H17)</f>
        <v>10150</v>
      </c>
    </row>
    <row r="19" ht="30.75" customHeight="1"/>
    <row r="20" ht="36.75" customHeight="1" thickBot="1">
      <c r="A20" s="37" t="s">
        <v>143</v>
      </c>
    </row>
    <row r="21" spans="1:8" s="15" customFormat="1" ht="31.5" customHeight="1" thickBot="1">
      <c r="A21" s="33" t="s">
        <v>0</v>
      </c>
      <c r="B21" s="34" t="s">
        <v>4</v>
      </c>
      <c r="C21" s="35" t="s">
        <v>2</v>
      </c>
      <c r="D21" s="34" t="s">
        <v>3</v>
      </c>
      <c r="E21" s="34" t="s">
        <v>129</v>
      </c>
      <c r="F21" s="34" t="s">
        <v>127</v>
      </c>
      <c r="G21" s="34" t="s">
        <v>128</v>
      </c>
      <c r="H21" s="36" t="s">
        <v>129</v>
      </c>
    </row>
    <row r="22" spans="1:8" s="17" customFormat="1" ht="35.25" customHeight="1" thickBot="1">
      <c r="A22" s="74" t="s">
        <v>124</v>
      </c>
      <c r="B22" s="78" t="s">
        <v>118</v>
      </c>
      <c r="C22" s="106">
        <v>0.0022</v>
      </c>
      <c r="D22" s="100">
        <v>1000</v>
      </c>
      <c r="E22" s="41"/>
      <c r="F22" s="40">
        <v>200</v>
      </c>
      <c r="G22" s="41"/>
      <c r="H22" s="16">
        <f>F22*C22*$D$22/100</f>
        <v>4.4</v>
      </c>
    </row>
    <row r="23" spans="1:8" s="17" customFormat="1" ht="35.25" customHeight="1" thickBot="1">
      <c r="A23" s="75"/>
      <c r="B23" s="79" t="s">
        <v>119</v>
      </c>
      <c r="C23" s="107">
        <v>0.0019</v>
      </c>
      <c r="D23" s="101"/>
      <c r="E23" s="43"/>
      <c r="F23" s="42">
        <v>150</v>
      </c>
      <c r="G23" s="43"/>
      <c r="H23" s="16">
        <f>F23*C23*$D$22/100</f>
        <v>2.85</v>
      </c>
    </row>
    <row r="24" spans="1:8" s="17" customFormat="1" ht="35.25" customHeight="1" thickBot="1">
      <c r="A24" s="76"/>
      <c r="B24" s="80" t="s">
        <v>120</v>
      </c>
      <c r="C24" s="108">
        <v>0.0013</v>
      </c>
      <c r="D24" s="102"/>
      <c r="E24" s="45"/>
      <c r="F24" s="44"/>
      <c r="G24" s="45"/>
      <c r="H24" s="16">
        <f>F24*C24*$D$22/100</f>
        <v>0</v>
      </c>
    </row>
    <row r="25" spans="1:8" s="17" customFormat="1" ht="60" customHeight="1" thickBot="1">
      <c r="A25" s="77" t="s">
        <v>148</v>
      </c>
      <c r="B25" s="81"/>
      <c r="C25" s="25"/>
      <c r="D25" s="46"/>
      <c r="E25" s="47"/>
      <c r="F25" s="46"/>
      <c r="G25" s="47">
        <v>200</v>
      </c>
      <c r="H25" s="19">
        <f>E25*24+G25*0.0008*24</f>
        <v>3.84</v>
      </c>
    </row>
    <row r="26" spans="1:8" s="17" customFormat="1" ht="35.25" customHeight="1" thickBot="1">
      <c r="A26" s="74" t="s">
        <v>1</v>
      </c>
      <c r="B26" s="78" t="s">
        <v>118</v>
      </c>
      <c r="C26" s="106">
        <v>0.0022</v>
      </c>
      <c r="D26" s="100">
        <v>150</v>
      </c>
      <c r="E26" s="41"/>
      <c r="F26" s="40">
        <v>17000</v>
      </c>
      <c r="G26" s="41"/>
      <c r="H26" s="16">
        <f>F26*C26*$D$26/100</f>
        <v>56.10000000000001</v>
      </c>
    </row>
    <row r="27" spans="1:8" s="17" customFormat="1" ht="35.25" customHeight="1" thickBot="1">
      <c r="A27" s="75"/>
      <c r="B27" s="79" t="s">
        <v>119</v>
      </c>
      <c r="C27" s="107">
        <v>0.0019</v>
      </c>
      <c r="D27" s="101"/>
      <c r="E27" s="43"/>
      <c r="F27" s="42">
        <v>10000</v>
      </c>
      <c r="G27" s="43"/>
      <c r="H27" s="16">
        <f>F27*C27*$D$26/100</f>
        <v>28.5</v>
      </c>
    </row>
    <row r="28" spans="1:8" s="17" customFormat="1" ht="35.25" customHeight="1" thickBot="1">
      <c r="A28" s="76"/>
      <c r="B28" s="80" t="s">
        <v>120</v>
      </c>
      <c r="C28" s="108">
        <v>0.0013</v>
      </c>
      <c r="D28" s="103"/>
      <c r="E28" s="45"/>
      <c r="F28" s="44"/>
      <c r="G28" s="45"/>
      <c r="H28" s="16">
        <f>F28*C28*$D$26/100</f>
        <v>0</v>
      </c>
    </row>
    <row r="29" spans="1:8" s="17" customFormat="1" ht="35.25" customHeight="1">
      <c r="A29" s="65" t="s">
        <v>144</v>
      </c>
      <c r="B29" s="66"/>
      <c r="C29" s="66"/>
      <c r="D29" s="66"/>
      <c r="E29" s="66"/>
      <c r="F29" s="66"/>
      <c r="G29" s="67"/>
      <c r="H29" s="38">
        <f>SUM(H22:H28)</f>
        <v>95.69000000000001</v>
      </c>
    </row>
    <row r="30" spans="1:8" s="17" customFormat="1" ht="35.25" customHeight="1" thickBot="1">
      <c r="A30" s="68" t="s">
        <v>145</v>
      </c>
      <c r="B30" s="69"/>
      <c r="C30" s="69"/>
      <c r="D30" s="69"/>
      <c r="E30" s="69"/>
      <c r="F30" s="69"/>
      <c r="G30" s="70"/>
      <c r="H30" s="49">
        <f>H29*31</f>
        <v>2966.3900000000003</v>
      </c>
    </row>
    <row r="31" spans="1:8" s="17" customFormat="1" ht="35.25" customHeight="1" thickBot="1">
      <c r="A31" s="71" t="s">
        <v>146</v>
      </c>
      <c r="B31" s="72"/>
      <c r="C31" s="72"/>
      <c r="D31" s="72"/>
      <c r="E31" s="72"/>
      <c r="F31" s="72"/>
      <c r="G31" s="73"/>
      <c r="H31" s="39">
        <f>H29*365</f>
        <v>34926.850000000006</v>
      </c>
    </row>
    <row r="32" ht="21.75" customHeight="1" thickBot="1"/>
    <row r="33" spans="1:8" s="17" customFormat="1" ht="35.25" customHeight="1" thickBot="1">
      <c r="A33" s="61" t="s">
        <v>238</v>
      </c>
      <c r="B33" s="62"/>
      <c r="C33" s="62"/>
      <c r="D33" s="62"/>
      <c r="E33" s="62"/>
      <c r="F33" s="62"/>
      <c r="G33" s="63"/>
      <c r="H33" s="64">
        <f>H18+H31</f>
        <v>45076.850000000006</v>
      </c>
    </row>
    <row r="34" ht="19.5" customHeight="1" thickBot="1"/>
    <row r="35" spans="1:8" s="98" customFormat="1" ht="88.5" customHeight="1" thickBot="1">
      <c r="A35" s="58" t="s">
        <v>149</v>
      </c>
      <c r="B35" s="59"/>
      <c r="C35" s="59"/>
      <c r="D35" s="59"/>
      <c r="E35" s="59"/>
      <c r="F35" s="59"/>
      <c r="G35" s="60"/>
      <c r="H35" s="97">
        <f>H33/1000</f>
        <v>45.07685000000001</v>
      </c>
    </row>
    <row r="37" ht="14.25" thickBot="1"/>
    <row r="38" spans="1:8" ht="44.25" customHeight="1">
      <c r="A38" s="82" t="s">
        <v>150</v>
      </c>
      <c r="B38" s="83"/>
      <c r="C38" s="83"/>
      <c r="D38" s="83"/>
      <c r="E38" s="83"/>
      <c r="F38" s="83"/>
      <c r="G38" s="83"/>
      <c r="H38" s="84"/>
    </row>
    <row r="39" spans="1:8" ht="72.75" customHeight="1">
      <c r="A39" s="85" t="s">
        <v>151</v>
      </c>
      <c r="B39" s="86"/>
      <c r="C39" s="86"/>
      <c r="D39" s="86"/>
      <c r="E39" s="86"/>
      <c r="F39" s="86"/>
      <c r="G39" s="86"/>
      <c r="H39" s="87"/>
    </row>
    <row r="40" spans="1:8" ht="44.25" customHeight="1" thickBot="1">
      <c r="A40" s="88" t="s">
        <v>152</v>
      </c>
      <c r="B40" s="89"/>
      <c r="C40" s="90" t="s">
        <v>140</v>
      </c>
      <c r="D40" s="91"/>
      <c r="E40" s="91"/>
      <c r="F40" s="91"/>
      <c r="G40" s="91"/>
      <c r="H40" s="92"/>
    </row>
    <row r="41" spans="1:8" ht="44.25" customHeight="1" thickBot="1">
      <c r="A41" s="93" t="s">
        <v>239</v>
      </c>
      <c r="B41" s="94"/>
      <c r="C41" s="94"/>
      <c r="D41" s="95"/>
      <c r="E41" s="95"/>
      <c r="F41" s="95"/>
      <c r="G41" s="95"/>
      <c r="H41" s="96"/>
    </row>
    <row r="44" spans="1:8" s="20" customFormat="1" ht="21.75" customHeight="1" thickBot="1">
      <c r="A44" s="51"/>
      <c r="C44" s="52"/>
      <c r="D44" s="53" t="s">
        <v>117</v>
      </c>
      <c r="H44" s="54"/>
    </row>
    <row r="45" spans="1:8" s="20" customFormat="1" ht="21.75" customHeight="1" thickBot="1" thickTop="1">
      <c r="A45" s="51"/>
      <c r="C45" s="52"/>
      <c r="D45" s="55" t="s">
        <v>5</v>
      </c>
      <c r="E45" s="55" t="s">
        <v>6</v>
      </c>
      <c r="F45" s="55" t="s">
        <v>7</v>
      </c>
      <c r="G45" s="55" t="s">
        <v>8</v>
      </c>
      <c r="H45" s="54"/>
    </row>
    <row r="46" spans="1:8" s="20" customFormat="1" ht="21.75" customHeight="1" thickBot="1" thickTop="1">
      <c r="A46" s="51"/>
      <c r="C46" s="52"/>
      <c r="D46" s="56" t="s">
        <v>9</v>
      </c>
      <c r="E46" s="56" t="s">
        <v>10</v>
      </c>
      <c r="F46" s="56" t="s">
        <v>153</v>
      </c>
      <c r="G46" s="56" t="s">
        <v>154</v>
      </c>
      <c r="H46" s="54"/>
    </row>
    <row r="47" spans="1:8" s="20" customFormat="1" ht="21.75" customHeight="1" thickBot="1" thickTop="1">
      <c r="A47" s="51"/>
      <c r="C47" s="52"/>
      <c r="D47" s="56" t="s">
        <v>11</v>
      </c>
      <c r="E47" s="56" t="s">
        <v>12</v>
      </c>
      <c r="F47" s="56" t="s">
        <v>155</v>
      </c>
      <c r="G47" s="56" t="s">
        <v>156</v>
      </c>
      <c r="H47" s="54"/>
    </row>
    <row r="48" spans="1:8" s="20" customFormat="1" ht="21.75" customHeight="1" thickBot="1" thickTop="1">
      <c r="A48" s="51"/>
      <c r="C48" s="52"/>
      <c r="D48" s="56" t="s">
        <v>13</v>
      </c>
      <c r="E48" s="56" t="s">
        <v>14</v>
      </c>
      <c r="F48" s="56" t="s">
        <v>157</v>
      </c>
      <c r="G48" s="56" t="s">
        <v>158</v>
      </c>
      <c r="H48" s="54"/>
    </row>
    <row r="49" spans="1:8" s="20" customFormat="1" ht="21.75" customHeight="1" thickBot="1" thickTop="1">
      <c r="A49" s="51"/>
      <c r="C49" s="52"/>
      <c r="D49" s="56" t="s">
        <v>15</v>
      </c>
      <c r="E49" s="56" t="s">
        <v>16</v>
      </c>
      <c r="F49" s="56" t="s">
        <v>159</v>
      </c>
      <c r="G49" s="56" t="s">
        <v>160</v>
      </c>
      <c r="H49" s="54"/>
    </row>
    <row r="50" spans="1:8" s="20" customFormat="1" ht="21.75" customHeight="1" thickBot="1" thickTop="1">
      <c r="A50" s="51"/>
      <c r="C50" s="52"/>
      <c r="D50" s="56" t="s">
        <v>17</v>
      </c>
      <c r="E50" s="56" t="s">
        <v>18</v>
      </c>
      <c r="F50" s="56" t="s">
        <v>161</v>
      </c>
      <c r="G50" s="56" t="s">
        <v>162</v>
      </c>
      <c r="H50" s="54"/>
    </row>
    <row r="51" spans="1:8" s="20" customFormat="1" ht="21.75" customHeight="1" thickBot="1" thickTop="1">
      <c r="A51" s="51"/>
      <c r="C51" s="52"/>
      <c r="D51" s="56" t="s">
        <v>19</v>
      </c>
      <c r="E51" s="56" t="s">
        <v>20</v>
      </c>
      <c r="F51" s="56" t="s">
        <v>163</v>
      </c>
      <c r="G51" s="56" t="s">
        <v>164</v>
      </c>
      <c r="H51" s="54"/>
    </row>
    <row r="52" spans="1:8" s="20" customFormat="1" ht="21.75" customHeight="1" thickBot="1" thickTop="1">
      <c r="A52" s="51"/>
      <c r="C52" s="52"/>
      <c r="D52" s="56" t="s">
        <v>21</v>
      </c>
      <c r="E52" s="56" t="s">
        <v>22</v>
      </c>
      <c r="F52" s="56" t="s">
        <v>161</v>
      </c>
      <c r="G52" s="56" t="s">
        <v>165</v>
      </c>
      <c r="H52" s="54"/>
    </row>
    <row r="53" spans="1:8" s="20" customFormat="1" ht="21.75" customHeight="1" thickBot="1" thickTop="1">
      <c r="A53" s="51"/>
      <c r="C53" s="52"/>
      <c r="D53" s="56" t="s">
        <v>23</v>
      </c>
      <c r="E53" s="56" t="s">
        <v>24</v>
      </c>
      <c r="F53" s="56" t="s">
        <v>166</v>
      </c>
      <c r="G53" s="56" t="s">
        <v>167</v>
      </c>
      <c r="H53" s="54"/>
    </row>
    <row r="54" spans="1:8" s="20" customFormat="1" ht="21.75" customHeight="1" thickBot="1" thickTop="1">
      <c r="A54" s="51"/>
      <c r="C54" s="52"/>
      <c r="D54" s="56" t="s">
        <v>25</v>
      </c>
      <c r="E54" s="56" t="s">
        <v>26</v>
      </c>
      <c r="F54" s="56" t="s">
        <v>168</v>
      </c>
      <c r="G54" s="56" t="s">
        <v>160</v>
      </c>
      <c r="H54" s="54"/>
    </row>
    <row r="55" spans="1:8" s="20" customFormat="1" ht="21.75" customHeight="1" thickBot="1" thickTop="1">
      <c r="A55" s="51"/>
      <c r="C55" s="52"/>
      <c r="D55" s="56" t="s">
        <v>27</v>
      </c>
      <c r="E55" s="56" t="s">
        <v>28</v>
      </c>
      <c r="F55" s="56" t="s">
        <v>158</v>
      </c>
      <c r="G55" s="56" t="s">
        <v>169</v>
      </c>
      <c r="H55" s="54"/>
    </row>
    <row r="56" spans="1:8" s="20" customFormat="1" ht="21.75" customHeight="1" thickBot="1" thickTop="1">
      <c r="A56" s="51"/>
      <c r="C56" s="52"/>
      <c r="D56" s="56" t="s">
        <v>29</v>
      </c>
      <c r="E56" s="56" t="s">
        <v>30</v>
      </c>
      <c r="F56" s="56" t="s">
        <v>170</v>
      </c>
      <c r="G56" s="56" t="s">
        <v>171</v>
      </c>
      <c r="H56" s="54"/>
    </row>
    <row r="57" spans="1:8" s="20" customFormat="1" ht="21.75" customHeight="1" thickBot="1" thickTop="1">
      <c r="A57" s="51"/>
      <c r="C57" s="52"/>
      <c r="D57" s="56" t="s">
        <v>31</v>
      </c>
      <c r="E57" s="56" t="s">
        <v>32</v>
      </c>
      <c r="F57" s="56" t="s">
        <v>172</v>
      </c>
      <c r="G57" s="56" t="s">
        <v>173</v>
      </c>
      <c r="H57" s="54"/>
    </row>
    <row r="58" spans="1:8" s="20" customFormat="1" ht="21.75" customHeight="1" thickBot="1" thickTop="1">
      <c r="A58" s="51"/>
      <c r="C58" s="52"/>
      <c r="D58" s="56" t="s">
        <v>33</v>
      </c>
      <c r="E58" s="56" t="s">
        <v>34</v>
      </c>
      <c r="F58" s="56" t="s">
        <v>174</v>
      </c>
      <c r="G58" s="56" t="s">
        <v>175</v>
      </c>
      <c r="H58" s="54"/>
    </row>
    <row r="59" spans="1:8" s="20" customFormat="1" ht="21.75" customHeight="1" thickBot="1" thickTop="1">
      <c r="A59" s="51"/>
      <c r="C59" s="52"/>
      <c r="D59" s="56" t="s">
        <v>35</v>
      </c>
      <c r="E59" s="56" t="s">
        <v>36</v>
      </c>
      <c r="F59" s="56" t="s">
        <v>176</v>
      </c>
      <c r="G59" s="56" t="s">
        <v>177</v>
      </c>
      <c r="H59" s="54"/>
    </row>
    <row r="60" spans="1:8" s="20" customFormat="1" ht="21.75" customHeight="1" thickBot="1" thickTop="1">
      <c r="A60" s="51"/>
      <c r="C60" s="52"/>
      <c r="D60" s="56" t="s">
        <v>37</v>
      </c>
      <c r="E60" s="56" t="s">
        <v>38</v>
      </c>
      <c r="F60" s="56" t="s">
        <v>178</v>
      </c>
      <c r="G60" s="56" t="s">
        <v>179</v>
      </c>
      <c r="H60" s="54"/>
    </row>
    <row r="61" spans="1:8" s="20" customFormat="1" ht="21.75" customHeight="1" thickBot="1" thickTop="1">
      <c r="A61" s="51"/>
      <c r="C61" s="52"/>
      <c r="D61" s="56" t="s">
        <v>39</v>
      </c>
      <c r="E61" s="56" t="s">
        <v>40</v>
      </c>
      <c r="F61" s="56" t="s">
        <v>180</v>
      </c>
      <c r="G61" s="56" t="s">
        <v>165</v>
      </c>
      <c r="H61" s="54"/>
    </row>
    <row r="62" spans="1:8" s="20" customFormat="1" ht="21.75" customHeight="1" thickBot="1" thickTop="1">
      <c r="A62" s="51"/>
      <c r="C62" s="52"/>
      <c r="D62" s="56" t="s">
        <v>41</v>
      </c>
      <c r="E62" s="56" t="s">
        <v>42</v>
      </c>
      <c r="F62" s="56" t="s">
        <v>157</v>
      </c>
      <c r="G62" s="56" t="s">
        <v>181</v>
      </c>
      <c r="H62" s="54"/>
    </row>
    <row r="63" spans="1:8" s="20" customFormat="1" ht="21.75" customHeight="1" thickBot="1" thickTop="1">
      <c r="A63" s="51"/>
      <c r="C63" s="52"/>
      <c r="D63" s="56" t="s">
        <v>43</v>
      </c>
      <c r="E63" s="56" t="s">
        <v>44</v>
      </c>
      <c r="F63" s="56" t="s">
        <v>182</v>
      </c>
      <c r="G63" s="56" t="s">
        <v>183</v>
      </c>
      <c r="H63" s="54"/>
    </row>
    <row r="64" spans="1:8" s="20" customFormat="1" ht="21.75" customHeight="1" thickBot="1" thickTop="1">
      <c r="A64" s="51"/>
      <c r="C64" s="52"/>
      <c r="D64" s="56" t="s">
        <v>45</v>
      </c>
      <c r="E64" s="56" t="s">
        <v>46</v>
      </c>
      <c r="F64" s="56" t="s">
        <v>160</v>
      </c>
      <c r="G64" s="56" t="s">
        <v>184</v>
      </c>
      <c r="H64" s="54"/>
    </row>
    <row r="65" spans="1:8" s="20" customFormat="1" ht="21.75" customHeight="1" thickBot="1" thickTop="1">
      <c r="A65" s="51"/>
      <c r="C65" s="52"/>
      <c r="D65" s="56" t="s">
        <v>47</v>
      </c>
      <c r="E65" s="56" t="s">
        <v>48</v>
      </c>
      <c r="F65" s="56" t="s">
        <v>155</v>
      </c>
      <c r="G65" s="56" t="s">
        <v>166</v>
      </c>
      <c r="H65" s="54"/>
    </row>
    <row r="66" spans="1:8" s="20" customFormat="1" ht="21.75" customHeight="1" thickBot="1" thickTop="1">
      <c r="A66" s="51"/>
      <c r="C66" s="52"/>
      <c r="D66" s="56" t="s">
        <v>49</v>
      </c>
      <c r="E66" s="56" t="s">
        <v>50</v>
      </c>
      <c r="F66" s="56" t="s">
        <v>185</v>
      </c>
      <c r="G66" s="56" t="s">
        <v>186</v>
      </c>
      <c r="H66" s="54"/>
    </row>
    <row r="67" spans="1:8" s="20" customFormat="1" ht="21.75" customHeight="1" thickBot="1" thickTop="1">
      <c r="A67" s="51"/>
      <c r="C67" s="52"/>
      <c r="D67" s="56" t="s">
        <v>51</v>
      </c>
      <c r="E67" s="56" t="s">
        <v>52</v>
      </c>
      <c r="F67" s="56" t="s">
        <v>187</v>
      </c>
      <c r="G67" s="56" t="s">
        <v>188</v>
      </c>
      <c r="H67" s="54"/>
    </row>
    <row r="68" spans="1:8" s="20" customFormat="1" ht="21.75" customHeight="1" thickBot="1" thickTop="1">
      <c r="A68" s="51"/>
      <c r="C68" s="52"/>
      <c r="D68" s="56" t="s">
        <v>53</v>
      </c>
      <c r="E68" s="56" t="s">
        <v>54</v>
      </c>
      <c r="F68" s="56" t="s">
        <v>189</v>
      </c>
      <c r="G68" s="56" t="s">
        <v>190</v>
      </c>
      <c r="H68" s="54"/>
    </row>
    <row r="69" spans="1:8" s="20" customFormat="1" ht="21.75" customHeight="1" thickBot="1" thickTop="1">
      <c r="A69" s="51"/>
      <c r="C69" s="52"/>
      <c r="D69" s="56" t="s">
        <v>55</v>
      </c>
      <c r="E69" s="56" t="s">
        <v>56</v>
      </c>
      <c r="F69" s="56" t="s">
        <v>191</v>
      </c>
      <c r="G69" s="56" t="s">
        <v>192</v>
      </c>
      <c r="H69" s="54"/>
    </row>
    <row r="70" spans="1:8" s="20" customFormat="1" ht="21.75" customHeight="1" thickBot="1" thickTop="1">
      <c r="A70" s="51"/>
      <c r="C70" s="52"/>
      <c r="D70" s="56" t="s">
        <v>57</v>
      </c>
      <c r="E70" s="56" t="s">
        <v>58</v>
      </c>
      <c r="F70" s="56" t="s">
        <v>193</v>
      </c>
      <c r="G70" s="56" t="s">
        <v>194</v>
      </c>
      <c r="H70" s="54"/>
    </row>
    <row r="71" spans="1:8" s="20" customFormat="1" ht="21.75" customHeight="1" thickBot="1" thickTop="1">
      <c r="A71" s="51"/>
      <c r="C71" s="52"/>
      <c r="D71" s="56" t="s">
        <v>59</v>
      </c>
      <c r="E71" s="56" t="s">
        <v>60</v>
      </c>
      <c r="F71" s="56" t="s">
        <v>195</v>
      </c>
      <c r="G71" s="56" t="s">
        <v>196</v>
      </c>
      <c r="H71" s="54"/>
    </row>
    <row r="72" spans="1:8" s="20" customFormat="1" ht="21.75" customHeight="1" thickBot="1" thickTop="1">
      <c r="A72" s="51"/>
      <c r="C72" s="52"/>
      <c r="D72" s="56" t="s">
        <v>61</v>
      </c>
      <c r="E72" s="56" t="s">
        <v>62</v>
      </c>
      <c r="F72" s="56" t="s">
        <v>197</v>
      </c>
      <c r="G72" s="56" t="s">
        <v>198</v>
      </c>
      <c r="H72" s="54"/>
    </row>
    <row r="73" spans="1:8" s="20" customFormat="1" ht="21.75" customHeight="1" thickBot="1" thickTop="1">
      <c r="A73" s="51"/>
      <c r="C73" s="52"/>
      <c r="D73" s="56" t="s">
        <v>63</v>
      </c>
      <c r="E73" s="56" t="s">
        <v>64</v>
      </c>
      <c r="F73" s="56" t="s">
        <v>199</v>
      </c>
      <c r="G73" s="56" t="s">
        <v>200</v>
      </c>
      <c r="H73" s="54"/>
    </row>
    <row r="74" spans="1:8" s="20" customFormat="1" ht="21.75" customHeight="1" thickBot="1" thickTop="1">
      <c r="A74" s="51"/>
      <c r="C74" s="52"/>
      <c r="D74" s="56" t="s">
        <v>65</v>
      </c>
      <c r="E74" s="56" t="s">
        <v>66</v>
      </c>
      <c r="F74" s="56" t="s">
        <v>201</v>
      </c>
      <c r="G74" s="56" t="s">
        <v>200</v>
      </c>
      <c r="H74" s="54"/>
    </row>
    <row r="75" spans="1:8" s="20" customFormat="1" ht="21.75" customHeight="1" thickBot="1" thickTop="1">
      <c r="A75" s="51"/>
      <c r="C75" s="52"/>
      <c r="D75" s="56" t="s">
        <v>67</v>
      </c>
      <c r="E75" s="56" t="s">
        <v>68</v>
      </c>
      <c r="F75" s="56" t="s">
        <v>202</v>
      </c>
      <c r="G75" s="56" t="s">
        <v>203</v>
      </c>
      <c r="H75" s="54"/>
    </row>
    <row r="76" spans="1:8" s="20" customFormat="1" ht="21.75" customHeight="1" thickBot="1" thickTop="1">
      <c r="A76" s="51"/>
      <c r="C76" s="52"/>
      <c r="D76" s="56" t="s">
        <v>69</v>
      </c>
      <c r="E76" s="56" t="s">
        <v>70</v>
      </c>
      <c r="F76" s="56" t="s">
        <v>204</v>
      </c>
      <c r="G76" s="56" t="s">
        <v>205</v>
      </c>
      <c r="H76" s="54"/>
    </row>
    <row r="77" spans="1:8" s="20" customFormat="1" ht="21.75" customHeight="1" thickBot="1" thickTop="1">
      <c r="A77" s="51"/>
      <c r="C77" s="52"/>
      <c r="D77" s="56" t="s">
        <v>71</v>
      </c>
      <c r="E77" s="56" t="s">
        <v>72</v>
      </c>
      <c r="F77" s="56" t="s">
        <v>206</v>
      </c>
      <c r="G77" s="56" t="s">
        <v>207</v>
      </c>
      <c r="H77" s="54"/>
    </row>
    <row r="78" spans="1:8" s="20" customFormat="1" ht="21.75" customHeight="1" thickBot="1" thickTop="1">
      <c r="A78" s="51"/>
      <c r="C78" s="52"/>
      <c r="D78" s="56" t="s">
        <v>73</v>
      </c>
      <c r="E78" s="56" t="s">
        <v>74</v>
      </c>
      <c r="F78" s="56" t="s">
        <v>208</v>
      </c>
      <c r="G78" s="56" t="s">
        <v>209</v>
      </c>
      <c r="H78" s="54"/>
    </row>
    <row r="79" spans="1:8" s="20" customFormat="1" ht="21.75" customHeight="1" thickBot="1" thickTop="1">
      <c r="A79" s="51"/>
      <c r="C79" s="52"/>
      <c r="D79" s="57" t="s">
        <v>75</v>
      </c>
      <c r="E79" s="57" t="s">
        <v>76</v>
      </c>
      <c r="F79" s="57" t="s">
        <v>210</v>
      </c>
      <c r="G79" s="57" t="s">
        <v>211</v>
      </c>
      <c r="H79" s="54"/>
    </row>
    <row r="80" spans="1:8" s="20" customFormat="1" ht="21.75" customHeight="1" thickBot="1" thickTop="1">
      <c r="A80" s="51"/>
      <c r="C80" s="52"/>
      <c r="D80" s="56" t="s">
        <v>77</v>
      </c>
      <c r="E80" s="56" t="s">
        <v>78</v>
      </c>
      <c r="F80" s="56" t="s">
        <v>212</v>
      </c>
      <c r="G80" s="56" t="s">
        <v>165</v>
      </c>
      <c r="H80" s="54"/>
    </row>
    <row r="81" spans="1:8" s="20" customFormat="1" ht="21.75" customHeight="1" thickBot="1" thickTop="1">
      <c r="A81" s="51"/>
      <c r="C81" s="52"/>
      <c r="D81" s="57" t="s">
        <v>79</v>
      </c>
      <c r="E81" s="57" t="s">
        <v>80</v>
      </c>
      <c r="F81" s="57" t="s">
        <v>213</v>
      </c>
      <c r="G81" s="57" t="s">
        <v>214</v>
      </c>
      <c r="H81" s="54"/>
    </row>
    <row r="82" spans="1:8" s="20" customFormat="1" ht="21.75" customHeight="1" thickBot="1" thickTop="1">
      <c r="A82" s="51"/>
      <c r="C82" s="52"/>
      <c r="D82" s="56" t="s">
        <v>81</v>
      </c>
      <c r="E82" s="56" t="s">
        <v>82</v>
      </c>
      <c r="F82" s="56" t="s">
        <v>192</v>
      </c>
      <c r="G82" s="56" t="s">
        <v>199</v>
      </c>
      <c r="H82" s="54"/>
    </row>
    <row r="83" spans="1:8" s="20" customFormat="1" ht="21.75" customHeight="1" thickBot="1" thickTop="1">
      <c r="A83" s="51"/>
      <c r="C83" s="52"/>
      <c r="D83" s="57" t="s">
        <v>83</v>
      </c>
      <c r="E83" s="57" t="s">
        <v>84</v>
      </c>
      <c r="F83" s="57" t="s">
        <v>215</v>
      </c>
      <c r="G83" s="57" t="s">
        <v>216</v>
      </c>
      <c r="H83" s="54"/>
    </row>
    <row r="84" spans="1:8" s="20" customFormat="1" ht="21.75" customHeight="1" thickBot="1" thickTop="1">
      <c r="A84" s="51"/>
      <c r="C84" s="52"/>
      <c r="D84" s="56" t="s">
        <v>85</v>
      </c>
      <c r="E84" s="56" t="s">
        <v>86</v>
      </c>
      <c r="F84" s="56" t="s">
        <v>172</v>
      </c>
      <c r="G84" s="56" t="s">
        <v>156</v>
      </c>
      <c r="H84" s="54"/>
    </row>
    <row r="85" spans="1:8" s="20" customFormat="1" ht="21.75" customHeight="1" thickBot="1" thickTop="1">
      <c r="A85" s="51"/>
      <c r="C85" s="52"/>
      <c r="D85" s="56" t="s">
        <v>87</v>
      </c>
      <c r="E85" s="56" t="s">
        <v>88</v>
      </c>
      <c r="F85" s="56" t="s">
        <v>207</v>
      </c>
      <c r="G85" s="56" t="s">
        <v>201</v>
      </c>
      <c r="H85" s="54"/>
    </row>
    <row r="86" spans="1:8" s="20" customFormat="1" ht="21.75" customHeight="1" thickBot="1" thickTop="1">
      <c r="A86" s="51"/>
      <c r="C86" s="52"/>
      <c r="D86" s="56" t="s">
        <v>89</v>
      </c>
      <c r="E86" s="56" t="s">
        <v>90</v>
      </c>
      <c r="F86" s="56" t="s">
        <v>161</v>
      </c>
      <c r="G86" s="56" t="s">
        <v>206</v>
      </c>
      <c r="H86" s="54"/>
    </row>
    <row r="87" spans="1:8" s="20" customFormat="1" ht="21.75" customHeight="1" thickBot="1" thickTop="1">
      <c r="A87" s="51"/>
      <c r="C87" s="52"/>
      <c r="D87" s="56" t="s">
        <v>91</v>
      </c>
      <c r="E87" s="56" t="s">
        <v>92</v>
      </c>
      <c r="F87" s="56" t="s">
        <v>201</v>
      </c>
      <c r="G87" s="56" t="s">
        <v>217</v>
      </c>
      <c r="H87" s="54"/>
    </row>
    <row r="88" spans="1:8" s="20" customFormat="1" ht="21.75" customHeight="1" thickBot="1" thickTop="1">
      <c r="A88" s="51"/>
      <c r="C88" s="52"/>
      <c r="D88" s="56" t="s">
        <v>93</v>
      </c>
      <c r="E88" s="56" t="s">
        <v>94</v>
      </c>
      <c r="F88" s="56" t="s">
        <v>218</v>
      </c>
      <c r="G88" s="56" t="s">
        <v>219</v>
      </c>
      <c r="H88" s="54"/>
    </row>
    <row r="89" spans="1:8" s="20" customFormat="1" ht="21.75" customHeight="1" thickBot="1" thickTop="1">
      <c r="A89" s="51"/>
      <c r="C89" s="52"/>
      <c r="D89" s="56" t="s">
        <v>95</v>
      </c>
      <c r="E89" s="56" t="s">
        <v>96</v>
      </c>
      <c r="F89" s="56" t="s">
        <v>201</v>
      </c>
      <c r="G89" s="56" t="s">
        <v>157</v>
      </c>
      <c r="H89" s="54"/>
    </row>
    <row r="90" spans="1:8" s="20" customFormat="1" ht="21.75" customHeight="1" thickBot="1" thickTop="1">
      <c r="A90" s="51"/>
      <c r="C90" s="52"/>
      <c r="D90" s="56" t="s">
        <v>97</v>
      </c>
      <c r="E90" s="56" t="s">
        <v>98</v>
      </c>
      <c r="F90" s="56" t="s">
        <v>220</v>
      </c>
      <c r="G90" s="56" t="s">
        <v>221</v>
      </c>
      <c r="H90" s="54"/>
    </row>
    <row r="91" spans="1:8" s="20" customFormat="1" ht="21.75" customHeight="1" thickBot="1" thickTop="1">
      <c r="A91" s="51"/>
      <c r="C91" s="52"/>
      <c r="D91" s="56" t="s">
        <v>99</v>
      </c>
      <c r="E91" s="56" t="s">
        <v>100</v>
      </c>
      <c r="F91" s="56" t="s">
        <v>222</v>
      </c>
      <c r="G91" s="56" t="s">
        <v>223</v>
      </c>
      <c r="H91" s="54"/>
    </row>
    <row r="92" spans="1:8" s="20" customFormat="1" ht="21.75" customHeight="1" thickBot="1" thickTop="1">
      <c r="A92" s="51"/>
      <c r="C92" s="52"/>
      <c r="D92" s="56" t="s">
        <v>101</v>
      </c>
      <c r="E92" s="56" t="s">
        <v>102</v>
      </c>
      <c r="F92" s="56" t="s">
        <v>224</v>
      </c>
      <c r="G92" s="56" t="s">
        <v>225</v>
      </c>
      <c r="H92" s="54"/>
    </row>
    <row r="93" spans="1:8" s="20" customFormat="1" ht="21.75" customHeight="1" thickBot="1" thickTop="1">
      <c r="A93" s="51"/>
      <c r="C93" s="52"/>
      <c r="D93" s="56" t="s">
        <v>103</v>
      </c>
      <c r="E93" s="56" t="s">
        <v>104</v>
      </c>
      <c r="F93" s="56" t="s">
        <v>226</v>
      </c>
      <c r="G93" s="56" t="s">
        <v>203</v>
      </c>
      <c r="H93" s="54"/>
    </row>
    <row r="94" spans="1:8" s="20" customFormat="1" ht="21.75" customHeight="1" thickBot="1" thickTop="1">
      <c r="A94" s="51"/>
      <c r="C94" s="52"/>
      <c r="D94" s="56" t="s">
        <v>105</v>
      </c>
      <c r="E94" s="56" t="s">
        <v>106</v>
      </c>
      <c r="F94" s="56" t="s">
        <v>227</v>
      </c>
      <c r="G94" s="56" t="s">
        <v>228</v>
      </c>
      <c r="H94" s="54"/>
    </row>
    <row r="95" spans="1:8" s="20" customFormat="1" ht="21.75" customHeight="1" thickBot="1" thickTop="1">
      <c r="A95" s="51"/>
      <c r="C95" s="52"/>
      <c r="D95" s="56" t="s">
        <v>107</v>
      </c>
      <c r="E95" s="56" t="s">
        <v>108</v>
      </c>
      <c r="F95" s="56" t="s">
        <v>229</v>
      </c>
      <c r="G95" s="56" t="s">
        <v>230</v>
      </c>
      <c r="H95" s="54"/>
    </row>
    <row r="96" spans="1:8" s="20" customFormat="1" ht="21.75" customHeight="1" thickBot="1" thickTop="1">
      <c r="A96" s="51"/>
      <c r="C96" s="52"/>
      <c r="D96" s="56" t="s">
        <v>109</v>
      </c>
      <c r="E96" s="56" t="s">
        <v>110</v>
      </c>
      <c r="F96" s="56" t="s">
        <v>222</v>
      </c>
      <c r="G96" s="56" t="s">
        <v>223</v>
      </c>
      <c r="H96" s="54"/>
    </row>
    <row r="97" spans="1:8" s="20" customFormat="1" ht="21.75" customHeight="1" thickBot="1" thickTop="1">
      <c r="A97" s="51"/>
      <c r="C97" s="52"/>
      <c r="D97" s="56" t="s">
        <v>111</v>
      </c>
      <c r="E97" s="56" t="s">
        <v>112</v>
      </c>
      <c r="F97" s="56" t="s">
        <v>231</v>
      </c>
      <c r="G97" s="56" t="s">
        <v>232</v>
      </c>
      <c r="H97" s="54"/>
    </row>
    <row r="98" spans="1:8" s="20" customFormat="1" ht="21.75" customHeight="1" thickBot="1" thickTop="1">
      <c r="A98" s="51"/>
      <c r="C98" s="52"/>
      <c r="D98" s="56" t="s">
        <v>113</v>
      </c>
      <c r="E98" s="56" t="s">
        <v>114</v>
      </c>
      <c r="F98" s="56" t="s">
        <v>233</v>
      </c>
      <c r="G98" s="56" t="s">
        <v>234</v>
      </c>
      <c r="H98" s="54"/>
    </row>
    <row r="99" spans="1:8" s="20" customFormat="1" ht="21.75" customHeight="1" thickBot="1" thickTop="1">
      <c r="A99" s="51"/>
      <c r="C99" s="52"/>
      <c r="D99" s="56" t="s">
        <v>115</v>
      </c>
      <c r="E99" s="56" t="s">
        <v>116</v>
      </c>
      <c r="F99" s="56" t="s">
        <v>235</v>
      </c>
      <c r="G99" s="56" t="s">
        <v>236</v>
      </c>
      <c r="H99" s="54"/>
    </row>
    <row r="100" ht="14.25" thickTop="1"/>
  </sheetData>
  <sheetProtection password="88CD" sheet="1" objects="1" scenarios="1"/>
  <mergeCells count="12">
    <mergeCell ref="A39:H39"/>
    <mergeCell ref="A35:G35"/>
    <mergeCell ref="A18:G18"/>
    <mergeCell ref="A29:G29"/>
    <mergeCell ref="A30:G30"/>
    <mergeCell ref="A31:G31"/>
    <mergeCell ref="A33:G33"/>
    <mergeCell ref="D26:D28"/>
    <mergeCell ref="D22:D24"/>
    <mergeCell ref="A26:A28"/>
    <mergeCell ref="A22:A24"/>
    <mergeCell ref="A38:H38"/>
  </mergeCells>
  <hyperlinks>
    <hyperlink ref="G2" r:id="rId1" display="http://huns.jp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吉田武央</dc:creator>
  <cp:keywords/>
  <dc:description/>
  <cp:lastModifiedBy>take</cp:lastModifiedBy>
  <dcterms:created xsi:type="dcterms:W3CDTF">2011-03-27T11:28:26Z</dcterms:created>
  <dcterms:modified xsi:type="dcterms:W3CDTF">2011-04-01T17:44:03Z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